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195" windowHeight="8325" activeTab="0"/>
  </bookViews>
  <sheets>
    <sheet name="LOS Calculator" sheetId="1" r:id="rId1"/>
    <sheet name="Eligibility &amp; Prioritization" sheetId="2" r:id="rId2"/>
  </sheets>
  <definedNames>
    <definedName name="_xlnm.Print_Area" localSheetId="1">'Eligibility &amp; Prioritization'!$A$1:$C$26</definedName>
    <definedName name="_xlnm.Print_Area" localSheetId="0">'LOS Calculator'!$A$1:$D$36</definedName>
  </definedNames>
  <calcPr fullCalcOnLoad="1"/>
</workbook>
</file>

<file path=xl/sharedStrings.xml><?xml version="1.0" encoding="utf-8"?>
<sst xmlns="http://schemas.openxmlformats.org/spreadsheetml/2006/main" count="47" uniqueCount="45">
  <si>
    <t>Total LOS</t>
  </si>
  <si>
    <t>Gap</t>
  </si>
  <si>
    <t>USHS Length of Stay Calculator</t>
  </si>
  <si>
    <t>Client Name:</t>
  </si>
  <si>
    <t>Length of Stay</t>
  </si>
  <si>
    <t>Start Date:</t>
  </si>
  <si>
    <t>End Date:</t>
  </si>
  <si>
    <t>Time</t>
  </si>
  <si>
    <t>Date 3 years Ago</t>
  </si>
  <si>
    <t>Based on Duration of Homelessness</t>
  </si>
  <si>
    <t>Unified Supportive Housing System (USHS)</t>
  </si>
  <si>
    <t>Eligibility &amp; Prioritization Form</t>
  </si>
  <si>
    <t>(If yes skip to Question #4)</t>
  </si>
  <si>
    <t>If you answered No to both Questions #2 and #3 please see Option A</t>
  </si>
  <si>
    <t>Preliminary Eligibility</t>
  </si>
  <si>
    <t>B. Rebuilding Lives Homeless Eligibility</t>
  </si>
  <si>
    <t>Your Prospective Applicant is eligible for USHS; Please continue to consider non-USHS housing options and opportunities with your Prospective Applicant.</t>
  </si>
  <si>
    <t xml:space="preserve">*If yes, please submit written verification from the institution stating that the Prospective Applicant has been residing their less than 90 days, in addition to LOC, CSP Printout and/or Verification of Street Homeless Form.  The document must be signed, dated and on institution letterhead. </t>
  </si>
  <si>
    <t>Date</t>
  </si>
  <si>
    <t>Has the Prospective Applicant resided in an institution (hospital, jail or other) for less than 90 days during his/her homelessness?</t>
  </si>
  <si>
    <t>1.  Using the LOS Calculator, please list the total amouint of days Prospective Applicant has experienced homelessness:</t>
  </si>
  <si>
    <t>Your Prospective Applicant is eligible for USHS, but will be given the lowest prioritization due to current housing status.  Utilization of alternative housing options is suggested.</t>
  </si>
  <si>
    <t> Yes*    No</t>
  </si>
  <si>
    <t>A. Homeless Eligiblity</t>
  </si>
  <si>
    <t>HUD Chronically Homeless Eligibility: 12 consecutive months of homelessness</t>
  </si>
  <si>
    <t>Rebuilding Lives Eligibility: 120 cumulative days of homelessness</t>
  </si>
  <si>
    <t xml:space="preserve">Instructions: Please use the Entry/Exit Record from CSP list in order from most recent to oldest all shelter stays and instances of street homelessness.  Gaps of less than 7 days should be counted towards homeless time. </t>
  </si>
  <si>
    <t>occassions</t>
  </si>
  <si>
    <t>Rebuilding Lives Eligibility: 4 occassions of homelessness. Totaling at least 120 days</t>
  </si>
  <si>
    <t>HUD Chronically Homeless Eligibility: 4 occassions of homelessness totaling at least 12 months (Within past 3 years)</t>
  </si>
  <si>
    <t>Occassions must be separated by a seven (7) day gap of non-homeless time</t>
  </si>
  <si>
    <t>3.  Based on CSP and/or Verification of Street Homeless has the Prospective Applicant had at least 4 separate occassions of homelessness, where the combined total is at least 120 days and each break in homelessness included at least 7 consecutive nights?</t>
  </si>
  <si>
    <t xml:space="preserve">C. Rebuilding Lives Homeless Priority </t>
  </si>
  <si>
    <t>Your Prospective Applicant is eligible for USHS and will be given priority over other Rebuilidng Lives individuals in the pool. Upon referral please consider all available housing options to ensure your Prospective Applicant is housed as quickly as possible.</t>
  </si>
  <si>
    <r>
      <t xml:space="preserve">Your Prospective Applicant is eligible for USHS and will be given priority over non-HUD chronic individuals in the pool.  Upon referral please consider </t>
    </r>
    <r>
      <rPr>
        <u val="single"/>
        <sz val="11"/>
        <rFont val="Franklin Gothic Book"/>
        <family val="2"/>
      </rPr>
      <t>all available</t>
    </r>
    <r>
      <rPr>
        <sz val="11"/>
        <rFont val="Franklin Gothic Book"/>
        <family val="2"/>
      </rPr>
      <t xml:space="preserve"> housing options to ensure your Prospective Applicant is housed as quickly as possible.</t>
    </r>
  </si>
  <si>
    <r>
      <t xml:space="preserve">*Note: If your client is a Non-Veteran in </t>
    </r>
    <r>
      <rPr>
        <b/>
        <u val="single"/>
        <sz val="11"/>
        <rFont val="Franklin Gothic Medium"/>
        <family val="2"/>
      </rPr>
      <t>Transitional Housing</t>
    </r>
    <r>
      <rPr>
        <b/>
        <sz val="11"/>
        <rFont val="Franklin Gothic Medium"/>
        <family val="2"/>
      </rPr>
      <t>, they are automatically Eligiblity A.</t>
    </r>
  </si>
  <si>
    <r>
      <t xml:space="preserve">2.  Based on CSP and/or Verification of Street Homelessness, has the Prospective Applicant been homeless for a total of </t>
    </r>
    <r>
      <rPr>
        <u val="single"/>
        <sz val="11"/>
        <rFont val="Franklin Gothic Medium"/>
        <family val="2"/>
      </rPr>
      <t>at least 120 days</t>
    </r>
    <r>
      <rPr>
        <sz val="11"/>
        <rFont val="Franklin Gothic Medium"/>
        <family val="2"/>
      </rPr>
      <t>?</t>
    </r>
  </si>
  <si>
    <r>
      <t xml:space="preserve">4.  Based on CSP and/or Verification of Street Homelessness has the Prospective Applicant been homeless at least </t>
    </r>
    <r>
      <rPr>
        <u val="single"/>
        <sz val="11"/>
        <rFont val="Franklin Gothic Medium"/>
        <family val="2"/>
      </rPr>
      <t xml:space="preserve">12 </t>
    </r>
    <r>
      <rPr>
        <b/>
        <u val="single"/>
        <sz val="11"/>
        <rFont val="Franklin Gothic Medium"/>
        <family val="2"/>
      </rPr>
      <t>cumulative</t>
    </r>
    <r>
      <rPr>
        <u val="single"/>
        <sz val="11"/>
        <rFont val="Franklin Gothic Medium"/>
        <family val="2"/>
      </rPr>
      <t xml:space="preserve"> months</t>
    </r>
    <r>
      <rPr>
        <sz val="11"/>
        <rFont val="Franklin Gothic Medium"/>
        <family val="2"/>
      </rPr>
      <t>?</t>
    </r>
  </si>
  <si>
    <r>
      <t xml:space="preserve">5.  Based on CSP and/or Verification of Street Homelessness has the Prospective Applicant been homeless for </t>
    </r>
    <r>
      <rPr>
        <u val="single"/>
        <sz val="11"/>
        <rFont val="Franklin Gothic Medium"/>
        <family val="2"/>
      </rPr>
      <t xml:space="preserve">at least 12 </t>
    </r>
    <r>
      <rPr>
        <b/>
        <u val="single"/>
        <sz val="11"/>
        <rFont val="Franklin Gothic Medium"/>
        <family val="2"/>
      </rPr>
      <t>consecutive</t>
    </r>
    <r>
      <rPr>
        <u val="single"/>
        <sz val="11"/>
        <rFont val="Franklin Gothic Medium"/>
        <family val="2"/>
      </rPr>
      <t xml:space="preserve"> months</t>
    </r>
    <r>
      <rPr>
        <sz val="11"/>
        <rFont val="Franklin Gothic Medium"/>
        <family val="2"/>
      </rPr>
      <t>?</t>
    </r>
  </si>
  <si>
    <r>
      <t xml:space="preserve">6.  Based on CSP and/or Verification of Street Homelessness has the Prospective Applicant had 4 separate verifiable occassions of homelessness within the past 3 years , where the </t>
    </r>
    <r>
      <rPr>
        <b/>
        <sz val="11"/>
        <rFont val="Franklin Gothic Medium"/>
        <family val="2"/>
      </rPr>
      <t xml:space="preserve">combined </t>
    </r>
    <r>
      <rPr>
        <sz val="11"/>
        <rFont val="Franklin Gothic Medium"/>
        <family val="2"/>
      </rPr>
      <t>total is at least 12 months and each break in homelessness included at least 7 consecutive nights?</t>
    </r>
  </si>
  <si>
    <t>D. HUD Chronically Homeless Priority</t>
  </si>
  <si>
    <t>Provider Agency Signature</t>
  </si>
  <si>
    <t>USHS Program Manager Signature</t>
  </si>
  <si>
    <t>(If Yes to 5 or 6, see option D)</t>
  </si>
  <si>
    <t>If No to Questions #4-6, please see Option B.  If you answered No to #5 and #6, but Yes to #4, see Option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</si>
</sst>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s>
  <fonts count="49">
    <font>
      <sz val="10"/>
      <name val="Arial"/>
      <family val="0"/>
    </font>
    <font>
      <sz val="8"/>
      <name val="Arial"/>
      <family val="2"/>
    </font>
    <font>
      <u val="single"/>
      <sz val="10"/>
      <color indexed="12"/>
      <name val="Arial"/>
      <family val="2"/>
    </font>
    <font>
      <u val="single"/>
      <sz val="10"/>
      <color indexed="36"/>
      <name val="Arial"/>
      <family val="2"/>
    </font>
    <font>
      <sz val="10"/>
      <name val="Franklin Gothic Medium"/>
      <family val="2"/>
    </font>
    <font>
      <sz val="14"/>
      <name val="Franklin Gothic Medium"/>
      <family val="2"/>
    </font>
    <font>
      <sz val="12"/>
      <name val="Franklin Gothic Medium"/>
      <family val="2"/>
    </font>
    <font>
      <b/>
      <sz val="12"/>
      <name val="Franklin Gothic Medium"/>
      <family val="2"/>
    </font>
    <font>
      <sz val="11"/>
      <name val="Franklin Gothic Mediu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Franklin Gothic Book"/>
      <family val="2"/>
    </font>
    <font>
      <u val="single"/>
      <sz val="11"/>
      <name val="Franklin Gothic Book"/>
      <family val="2"/>
    </font>
    <font>
      <b/>
      <sz val="11"/>
      <name val="Franklin Gothic Medium"/>
      <family val="2"/>
    </font>
    <font>
      <b/>
      <u val="single"/>
      <sz val="11"/>
      <name val="Franklin Gothic Medium"/>
      <family val="2"/>
    </font>
    <font>
      <u val="single"/>
      <sz val="11"/>
      <name val="Franklin Gothic Medium"/>
      <family val="2"/>
    </font>
    <font>
      <b/>
      <sz val="11"/>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9D9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5">
    <xf numFmtId="0" fontId="0" fillId="0" borderId="0" xfId="0" applyAlignment="1">
      <alignment/>
    </xf>
    <xf numFmtId="0" fontId="6" fillId="0" borderId="0" xfId="0" applyFont="1" applyAlignment="1" applyProtection="1">
      <alignment horizontal="right"/>
      <protection hidden="1"/>
    </xf>
    <xf numFmtId="0" fontId="6" fillId="0" borderId="0" xfId="0" applyFont="1" applyAlignment="1" applyProtection="1">
      <alignment/>
      <protection hidden="1"/>
    </xf>
    <xf numFmtId="0" fontId="6" fillId="0" borderId="0" xfId="0" applyFont="1" applyAlignment="1">
      <alignment/>
    </xf>
    <xf numFmtId="0" fontId="6" fillId="33" borderId="10" xfId="0" applyFont="1" applyFill="1" applyBorder="1" applyAlignment="1">
      <alignment horizontal="left"/>
    </xf>
    <xf numFmtId="0" fontId="6" fillId="33" borderId="11" xfId="0" applyFont="1" applyFill="1" applyBorder="1" applyAlignment="1" applyProtection="1">
      <alignment/>
      <protection locked="0"/>
    </xf>
    <xf numFmtId="14" fontId="6" fillId="0" borderId="0" xfId="0" applyNumberFormat="1" applyFont="1" applyAlignment="1" applyProtection="1">
      <alignment/>
      <protection hidden="1"/>
    </xf>
    <xf numFmtId="0" fontId="6" fillId="34" borderId="12" xfId="0" applyFont="1" applyFill="1" applyBorder="1" applyAlignment="1">
      <alignment horizontal="left"/>
    </xf>
    <xf numFmtId="0" fontId="6" fillId="34" borderId="13" xfId="0" applyFont="1" applyFill="1" applyBorder="1" applyAlignment="1">
      <alignment horizontal="left"/>
    </xf>
    <xf numFmtId="0" fontId="6" fillId="34" borderId="13" xfId="0" applyFont="1" applyFill="1" applyBorder="1" applyAlignment="1">
      <alignment horizontal="right"/>
    </xf>
    <xf numFmtId="0" fontId="6" fillId="34" borderId="14" xfId="0" applyFont="1" applyFill="1" applyBorder="1" applyAlignment="1">
      <alignment horizontal="right"/>
    </xf>
    <xf numFmtId="14" fontId="6" fillId="0" borderId="15" xfId="0" applyNumberFormat="1" applyFont="1" applyBorder="1" applyAlignment="1" applyProtection="1">
      <alignment horizontal="right"/>
      <protection locked="0"/>
    </xf>
    <xf numFmtId="14" fontId="6" fillId="0" borderId="16" xfId="0" applyNumberFormat="1" applyFont="1" applyBorder="1" applyAlignment="1" applyProtection="1">
      <alignment horizontal="right"/>
      <protection locked="0"/>
    </xf>
    <xf numFmtId="1" fontId="6" fillId="0" borderId="16" xfId="0" applyNumberFormat="1" applyFont="1" applyBorder="1" applyAlignment="1">
      <alignment horizontal="right"/>
    </xf>
    <xf numFmtId="1" fontId="6" fillId="0" borderId="17" xfId="0" applyNumberFormat="1" applyFont="1" applyBorder="1" applyAlignment="1">
      <alignment horizontal="right"/>
    </xf>
    <xf numFmtId="1" fontId="6" fillId="0" borderId="0" xfId="0" applyNumberFormat="1" applyFont="1" applyAlignment="1" applyProtection="1">
      <alignment horizontal="right"/>
      <protection hidden="1"/>
    </xf>
    <xf numFmtId="1" fontId="6" fillId="0" borderId="0" xfId="0" applyNumberFormat="1" applyFont="1" applyAlignment="1" applyProtection="1">
      <alignment/>
      <protection hidden="1"/>
    </xf>
    <xf numFmtId="14" fontId="6" fillId="0" borderId="18" xfId="0" applyNumberFormat="1" applyFont="1" applyBorder="1" applyAlignment="1" applyProtection="1">
      <alignment horizontal="right"/>
      <protection locked="0"/>
    </xf>
    <xf numFmtId="14" fontId="6" fillId="0" borderId="19" xfId="0" applyNumberFormat="1" applyFont="1" applyBorder="1" applyAlignment="1" applyProtection="1">
      <alignment horizontal="right"/>
      <protection locked="0"/>
    </xf>
    <xf numFmtId="1" fontId="6" fillId="0" borderId="19" xfId="0" applyNumberFormat="1" applyFont="1" applyBorder="1" applyAlignment="1">
      <alignment horizontal="right"/>
    </xf>
    <xf numFmtId="1" fontId="6" fillId="0" borderId="20" xfId="0" applyNumberFormat="1" applyFont="1" applyBorder="1" applyAlignment="1">
      <alignment horizontal="right"/>
    </xf>
    <xf numFmtId="14" fontId="6" fillId="0" borderId="12" xfId="0" applyNumberFormat="1" applyFont="1" applyBorder="1" applyAlignment="1" applyProtection="1">
      <alignment horizontal="right"/>
      <protection locked="0"/>
    </xf>
    <xf numFmtId="14" fontId="6" fillId="0" borderId="13" xfId="0" applyNumberFormat="1" applyFont="1" applyBorder="1" applyAlignment="1" applyProtection="1">
      <alignment horizontal="right"/>
      <protection locked="0"/>
    </xf>
    <xf numFmtId="1" fontId="6" fillId="0" borderId="21" xfId="0" applyNumberFormat="1" applyFont="1" applyBorder="1" applyAlignment="1">
      <alignment horizontal="right"/>
    </xf>
    <xf numFmtId="1" fontId="7" fillId="35" borderId="22" xfId="0" applyNumberFormat="1" applyFont="1" applyFill="1" applyBorder="1" applyAlignment="1">
      <alignment horizontal="center"/>
    </xf>
    <xf numFmtId="1" fontId="6" fillId="36" borderId="23" xfId="0" applyNumberFormat="1" applyFont="1" applyFill="1" applyBorder="1" applyAlignment="1">
      <alignment/>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37" borderId="25" xfId="0" applyFont="1" applyFill="1" applyBorder="1" applyAlignment="1">
      <alignment horizontal="center" vertical="top" wrapText="1"/>
    </xf>
    <xf numFmtId="0" fontId="6" fillId="37" borderId="26" xfId="0" applyFont="1" applyFill="1" applyBorder="1" applyAlignment="1">
      <alignment horizontal="center" vertical="top" wrapText="1"/>
    </xf>
    <xf numFmtId="0" fontId="8" fillId="33" borderId="2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7" fillId="34" borderId="29" xfId="0" applyFont="1" applyFill="1" applyBorder="1" applyAlignment="1">
      <alignment horizontal="left"/>
    </xf>
    <xf numFmtId="0" fontId="7" fillId="34" borderId="30" xfId="0" applyFont="1" applyFill="1" applyBorder="1" applyAlignment="1">
      <alignment horizontal="left"/>
    </xf>
    <xf numFmtId="14" fontId="6" fillId="33" borderId="31" xfId="0" applyNumberFormat="1" applyFont="1" applyFill="1" applyBorder="1" applyAlignment="1">
      <alignment horizontal="left"/>
    </xf>
    <xf numFmtId="14" fontId="6" fillId="33" borderId="32" xfId="0" applyNumberFormat="1" applyFont="1" applyFill="1" applyBorder="1" applyAlignment="1">
      <alignment horizontal="left"/>
    </xf>
    <xf numFmtId="0" fontId="5" fillId="38" borderId="29" xfId="0" applyFont="1" applyFill="1" applyBorder="1" applyAlignment="1">
      <alignment horizontal="center" vertical="center"/>
    </xf>
    <xf numFmtId="0" fontId="5" fillId="38" borderId="33" xfId="0" applyFont="1" applyFill="1" applyBorder="1" applyAlignment="1">
      <alignment horizontal="center" vertical="center"/>
    </xf>
    <xf numFmtId="0" fontId="5" fillId="38" borderId="30" xfId="0" applyFont="1" applyFill="1" applyBorder="1" applyAlignment="1">
      <alignment horizontal="center" vertical="center"/>
    </xf>
    <xf numFmtId="14" fontId="4" fillId="33" borderId="34" xfId="0" applyNumberFormat="1" applyFont="1" applyFill="1" applyBorder="1" applyAlignment="1">
      <alignment horizontal="left" wrapText="1"/>
    </xf>
    <xf numFmtId="14" fontId="4" fillId="33" borderId="35" xfId="0" applyNumberFormat="1" applyFont="1" applyFill="1" applyBorder="1" applyAlignment="1">
      <alignment horizontal="left" wrapText="1"/>
    </xf>
    <xf numFmtId="14" fontId="4" fillId="33" borderId="36" xfId="0" applyNumberFormat="1" applyFont="1" applyFill="1" applyBorder="1" applyAlignment="1">
      <alignment horizontal="left" wrapText="1"/>
    </xf>
    <xf numFmtId="0" fontId="6" fillId="37" borderId="37" xfId="0" applyFont="1" applyFill="1" applyBorder="1" applyAlignment="1">
      <alignment horizontal="center" vertical="center"/>
    </xf>
    <xf numFmtId="0" fontId="6" fillId="37" borderId="38" xfId="0" applyFont="1" applyFill="1" applyBorder="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37" borderId="41" xfId="0" applyFont="1" applyFill="1" applyBorder="1" applyAlignment="1">
      <alignment horizontal="center" vertical="top" wrapText="1"/>
    </xf>
    <xf numFmtId="0" fontId="6" fillId="37" borderId="42" xfId="0" applyFont="1" applyFill="1" applyBorder="1" applyAlignment="1">
      <alignment horizontal="center" vertical="top" wrapText="1"/>
    </xf>
    <xf numFmtId="0" fontId="8" fillId="33" borderId="4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6" fillId="37" borderId="41" xfId="0" applyFont="1" applyFill="1" applyBorder="1" applyAlignment="1">
      <alignment horizontal="center" vertical="center"/>
    </xf>
    <xf numFmtId="0" fontId="6" fillId="37" borderId="42" xfId="0" applyFont="1" applyFill="1" applyBorder="1" applyAlignment="1">
      <alignment horizontal="center" vertical="center"/>
    </xf>
    <xf numFmtId="0" fontId="6" fillId="0" borderId="41" xfId="0" applyFont="1" applyBorder="1" applyAlignment="1">
      <alignment horizontal="center" vertical="center"/>
    </xf>
    <xf numFmtId="0" fontId="6" fillId="0" borderId="16" xfId="0" applyFont="1" applyBorder="1" applyAlignment="1">
      <alignment horizontal="center" vertical="center"/>
    </xf>
    <xf numFmtId="0" fontId="7" fillId="38" borderId="43" xfId="0" applyFont="1" applyFill="1" applyBorder="1" applyAlignment="1">
      <alignment horizontal="center" vertical="center"/>
    </xf>
    <xf numFmtId="0" fontId="7" fillId="38" borderId="44" xfId="0" applyFont="1" applyFill="1" applyBorder="1" applyAlignment="1">
      <alignment horizontal="center" vertical="center"/>
    </xf>
    <xf numFmtId="0" fontId="7" fillId="38" borderId="45" xfId="0" applyFont="1" applyFill="1" applyBorder="1" applyAlignment="1">
      <alignment horizontal="center" vertical="center"/>
    </xf>
    <xf numFmtId="0" fontId="7" fillId="38" borderId="46" xfId="0" applyFont="1" applyFill="1" applyBorder="1" applyAlignment="1">
      <alignment horizontal="center" vertical="center"/>
    </xf>
    <xf numFmtId="0" fontId="7" fillId="38" borderId="47" xfId="0" applyFont="1" applyFill="1" applyBorder="1" applyAlignment="1">
      <alignment horizontal="center" vertical="center"/>
    </xf>
    <xf numFmtId="0" fontId="7" fillId="38" borderId="23" xfId="0" applyFont="1" applyFill="1" applyBorder="1" applyAlignment="1">
      <alignment horizontal="center" vertical="center"/>
    </xf>
    <xf numFmtId="0" fontId="26" fillId="0" borderId="29" xfId="0" applyFont="1" applyBorder="1" applyAlignment="1">
      <alignment vertical="center" wrapText="1"/>
    </xf>
    <xf numFmtId="0" fontId="26" fillId="0" borderId="30" xfId="0" applyFont="1" applyBorder="1" applyAlignment="1">
      <alignmen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0" xfId="0" applyFont="1" applyAlignment="1">
      <alignment/>
    </xf>
    <xf numFmtId="14" fontId="8" fillId="33" borderId="29" xfId="0" applyNumberFormat="1" applyFont="1" applyFill="1" applyBorder="1" applyAlignment="1">
      <alignment horizontal="left"/>
    </xf>
    <xf numFmtId="0" fontId="8" fillId="33" borderId="10" xfId="0" applyFont="1" applyFill="1" applyBorder="1" applyAlignment="1">
      <alignment horizontal="right"/>
    </xf>
    <xf numFmtId="0" fontId="8" fillId="33" borderId="11" xfId="0" applyFont="1" applyFill="1" applyBorder="1" applyAlignment="1" applyProtection="1">
      <alignment horizontal="left"/>
      <protection locked="0"/>
    </xf>
    <xf numFmtId="0" fontId="28" fillId="0" borderId="29" xfId="0" applyFont="1" applyBorder="1" applyAlignment="1">
      <alignment vertical="top" wrapText="1"/>
    </xf>
    <xf numFmtId="0" fontId="28" fillId="0" borderId="33" xfId="0" applyFont="1" applyBorder="1" applyAlignment="1">
      <alignment vertical="top" wrapText="1"/>
    </xf>
    <xf numFmtId="0" fontId="28" fillId="0" borderId="30" xfId="0" applyFont="1" applyBorder="1" applyAlignment="1">
      <alignment vertical="top" wrapText="1"/>
    </xf>
    <xf numFmtId="0" fontId="8" fillId="0" borderId="29" xfId="0" applyFont="1" applyBorder="1" applyAlignment="1">
      <alignment vertical="center" wrapText="1"/>
    </xf>
    <xf numFmtId="0" fontId="8" fillId="0" borderId="30" xfId="0" applyFont="1" applyBorder="1" applyAlignment="1">
      <alignment vertical="center" wrapText="1"/>
    </xf>
    <xf numFmtId="1" fontId="26" fillId="35" borderId="23" xfId="0" applyNumberFormat="1" applyFont="1" applyFill="1" applyBorder="1" applyAlignment="1">
      <alignment horizontal="center" vertical="center" wrapText="1"/>
    </xf>
    <xf numFmtId="1" fontId="26" fillId="0" borderId="23" xfId="0" applyNumberFormat="1" applyFont="1" applyBorder="1" applyAlignment="1">
      <alignment horizontal="center" vertical="center" wrapText="1"/>
    </xf>
    <xf numFmtId="0" fontId="26" fillId="33" borderId="29" xfId="0" applyFont="1" applyFill="1" applyBorder="1" applyAlignment="1">
      <alignment horizontal="center" vertical="center" wrapText="1"/>
    </xf>
    <xf numFmtId="0" fontId="31" fillId="33" borderId="33" xfId="0" applyFont="1" applyFill="1" applyBorder="1" applyAlignment="1">
      <alignment horizontal="center" vertical="center" wrapText="1"/>
    </xf>
    <xf numFmtId="0" fontId="31" fillId="33" borderId="30"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33" borderId="43" xfId="0" applyFont="1" applyFill="1" applyBorder="1" applyAlignment="1">
      <alignment horizontal="center" vertical="center" wrapText="1"/>
    </xf>
    <xf numFmtId="0" fontId="26" fillId="33" borderId="44"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26" fillId="0" borderId="22" xfId="0" applyFont="1" applyBorder="1" applyAlignment="1">
      <alignment horizontal="center"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26" fillId="0" borderId="48" xfId="0" applyFont="1" applyBorder="1" applyAlignment="1">
      <alignment horizontal="center" vertical="center" wrapText="1"/>
    </xf>
    <xf numFmtId="0" fontId="27" fillId="39" borderId="29" xfId="0" applyFont="1" applyFill="1" applyBorder="1" applyAlignment="1">
      <alignment horizontal="center" vertical="center" wrapText="1"/>
    </xf>
    <xf numFmtId="0" fontId="27" fillId="39" borderId="33" xfId="0" applyFont="1" applyFill="1" applyBorder="1" applyAlignment="1">
      <alignment horizontal="center" vertical="center" wrapText="1"/>
    </xf>
    <xf numFmtId="0" fontId="27" fillId="39" borderId="30" xfId="0" applyFont="1" applyFill="1" applyBorder="1" applyAlignment="1">
      <alignment horizontal="center" vertical="center" wrapText="1"/>
    </xf>
    <xf numFmtId="0" fontId="26" fillId="0" borderId="49" xfId="0" applyFont="1" applyBorder="1" applyAlignment="1">
      <alignment horizontal="left" vertical="center" wrapText="1" indent="1"/>
    </xf>
    <xf numFmtId="0" fontId="31" fillId="27" borderId="43" xfId="0" applyFont="1" applyFill="1" applyBorder="1" applyAlignment="1">
      <alignment horizontal="center" vertical="center" wrapText="1"/>
    </xf>
    <xf numFmtId="0" fontId="31" fillId="27" borderId="44" xfId="0" applyFont="1" applyFill="1" applyBorder="1" applyAlignment="1">
      <alignment horizontal="center" vertical="center" wrapText="1"/>
    </xf>
    <xf numFmtId="0" fontId="31" fillId="27" borderId="45" xfId="0" applyFont="1" applyFill="1" applyBorder="1" applyAlignment="1">
      <alignment horizontal="center" vertical="center" wrapText="1"/>
    </xf>
    <xf numFmtId="0" fontId="26" fillId="27" borderId="50" xfId="0" applyFont="1" applyFill="1" applyBorder="1" applyAlignment="1" applyProtection="1">
      <alignment horizontal="center" vertical="center" wrapText="1"/>
      <protection locked="0"/>
    </xf>
    <xf numFmtId="0" fontId="26" fillId="27" borderId="0" xfId="0" applyFont="1" applyFill="1" applyBorder="1" applyAlignment="1" applyProtection="1">
      <alignment horizontal="center" vertical="center" wrapText="1"/>
      <protection locked="0"/>
    </xf>
    <xf numFmtId="0" fontId="26" fillId="27" borderId="51" xfId="0" applyFont="1" applyFill="1" applyBorder="1" applyAlignment="1" applyProtection="1">
      <alignment horizontal="center" vertical="center" wrapText="1"/>
      <protection locked="0"/>
    </xf>
    <xf numFmtId="0" fontId="26" fillId="0" borderId="0" xfId="0" applyFont="1" applyAlignment="1" applyProtection="1">
      <alignment/>
      <protection locked="0"/>
    </xf>
    <xf numFmtId="0" fontId="26" fillId="27" borderId="46" xfId="0" applyFont="1" applyFill="1" applyBorder="1" applyAlignment="1">
      <alignment vertical="center" wrapText="1"/>
    </xf>
    <xf numFmtId="0" fontId="26" fillId="27" borderId="47" xfId="0" applyFont="1" applyFill="1" applyBorder="1" applyAlignment="1">
      <alignment vertical="center" wrapText="1"/>
    </xf>
    <xf numFmtId="0" fontId="26" fillId="27" borderId="23" xfId="0" applyFont="1" applyFill="1" applyBorder="1" applyAlignment="1">
      <alignment vertical="center" wrapText="1"/>
    </xf>
    <xf numFmtId="0" fontId="26" fillId="0" borderId="47" xfId="0" applyFont="1" applyBorder="1" applyAlignment="1" applyProtection="1">
      <alignment vertical="center" wrapText="1"/>
      <protection locked="0"/>
    </xf>
    <xf numFmtId="0" fontId="26" fillId="0" borderId="0" xfId="0" applyFont="1" applyAlignment="1">
      <alignment vertical="center" wrapText="1"/>
    </xf>
    <xf numFmtId="14" fontId="26" fillId="0" borderId="47" xfId="0" applyNumberFormat="1" applyFont="1" applyBorder="1" applyAlignment="1">
      <alignment horizontal="center" wrapText="1"/>
    </xf>
    <xf numFmtId="0" fontId="26" fillId="40" borderId="47" xfId="0" applyFont="1" applyFill="1" applyBorder="1" applyAlignment="1">
      <alignment vertical="center" wrapText="1"/>
    </xf>
    <xf numFmtId="0" fontId="26" fillId="40" borderId="0" xfId="0" applyFont="1" applyFill="1" applyAlignment="1">
      <alignment vertical="center" wrapText="1"/>
    </xf>
    <xf numFmtId="0" fontId="26" fillId="40" borderId="44" xfId="0" applyFont="1" applyFill="1" applyBorder="1" applyAlignment="1">
      <alignment vertical="center" wrapText="1"/>
    </xf>
    <xf numFmtId="0" fontId="26" fillId="34" borderId="29" xfId="0" applyFont="1" applyFill="1" applyBorder="1" applyAlignment="1">
      <alignment horizontal="center" vertical="center" wrapText="1"/>
    </xf>
    <xf numFmtId="0" fontId="26" fillId="34" borderId="33" xfId="0" applyFont="1" applyFill="1" applyBorder="1" applyAlignment="1">
      <alignment horizontal="center" vertical="center" wrapText="1"/>
    </xf>
    <xf numFmtId="0" fontId="26" fillId="34"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1619250</xdr:colOff>
      <xdr:row>8</xdr:row>
      <xdr:rowOff>28575</xdr:rowOff>
    </xdr:from>
    <xdr:to>
      <xdr:col>0</xdr:col>
      <xdr:colOff>1905000</xdr:colOff>
      <xdr:row>8</xdr:row>
      <xdr:rowOff>285750</xdr:rowOff>
    </xdr:to>
    <xdr:pic>
      <xdr:nvPicPr>
        <xdr:cNvPr id="1" name="Picture 9" descr="MC900411244[1]"/>
        <xdr:cNvPicPr preferRelativeResize="1">
          <a:picLocks noChangeAspect="1"/>
        </xdr:cNvPicPr>
      </xdr:nvPicPr>
      <xdr:blipFill>
        <a:blip r:embed="rId1"/>
        <a:stretch>
          <a:fillRect/>
        </a:stretch>
      </xdr:blipFill>
      <xdr:spPr>
        <a:xfrm>
          <a:off x="1619250" y="4267200"/>
          <a:ext cx="285750" cy="257175"/>
        </a:xfrm>
        <a:prstGeom prst="rect">
          <a:avLst/>
        </a:prstGeom>
        <a:noFill/>
        <a:ln w="9525" cmpd="sng">
          <a:noFill/>
        </a:ln>
      </xdr:spPr>
    </xdr:pic>
    <xdr:clientData/>
  </xdr:twoCellAnchor>
  <xdr:oneCellAnchor>
    <xdr:from>
      <xdr:col>0</xdr:col>
      <xdr:colOff>3648075</xdr:colOff>
      <xdr:row>20</xdr:row>
      <xdr:rowOff>285750</xdr:rowOff>
    </xdr:from>
    <xdr:ext cx="180975" cy="266700"/>
    <xdr:sp fLocksText="0">
      <xdr:nvSpPr>
        <xdr:cNvPr id="2" name="TextBox 16"/>
        <xdr:cNvSpPr txBox="1">
          <a:spLocks noChangeArrowheads="1"/>
        </xdr:cNvSpPr>
      </xdr:nvSpPr>
      <xdr:spPr>
        <a:xfrm>
          <a:off x="3648075" y="12544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1876425</xdr:colOff>
      <xdr:row>13</xdr:row>
      <xdr:rowOff>66675</xdr:rowOff>
    </xdr:from>
    <xdr:to>
      <xdr:col>0</xdr:col>
      <xdr:colOff>2162175</xdr:colOff>
      <xdr:row>13</xdr:row>
      <xdr:rowOff>323850</xdr:rowOff>
    </xdr:to>
    <xdr:pic>
      <xdr:nvPicPr>
        <xdr:cNvPr id="3" name="Picture 9" descr="MC900411244[1]"/>
        <xdr:cNvPicPr preferRelativeResize="1">
          <a:picLocks noChangeAspect="1"/>
        </xdr:cNvPicPr>
      </xdr:nvPicPr>
      <xdr:blipFill>
        <a:blip r:embed="rId1"/>
        <a:stretch>
          <a:fillRect/>
        </a:stretch>
      </xdr:blipFill>
      <xdr:spPr>
        <a:xfrm>
          <a:off x="1876425" y="7620000"/>
          <a:ext cx="285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zoomScalePageLayoutView="0" workbookViewId="0" topLeftCell="A1">
      <selection activeCell="D2" sqref="D2"/>
    </sheetView>
  </sheetViews>
  <sheetFormatPr defaultColWidth="29.57421875" defaultRowHeight="30" customHeight="1"/>
  <cols>
    <col min="1" max="1" width="31.8515625" style="3" customWidth="1"/>
    <col min="2" max="2" width="36.140625" style="3" customWidth="1"/>
    <col min="3" max="3" width="35.57421875" style="3" customWidth="1"/>
    <col min="4" max="4" width="37.00390625" style="3" customWidth="1"/>
    <col min="5" max="5" width="2.00390625" style="1" hidden="1" customWidth="1"/>
    <col min="6" max="6" width="2.57421875" style="2" hidden="1" customWidth="1"/>
    <col min="7" max="7" width="15.57421875" style="2" hidden="1" customWidth="1"/>
    <col min="8" max="8" width="13.00390625" style="2" hidden="1" customWidth="1"/>
    <col min="9" max="10" width="2.00390625" style="2" hidden="1" customWidth="1"/>
    <col min="11" max="11" width="29.57421875" style="2" hidden="1" customWidth="1"/>
    <col min="12" max="12" width="29.57421875" style="3" hidden="1" customWidth="1"/>
    <col min="13" max="14" width="29.57421875" style="3" customWidth="1"/>
    <col min="15" max="16384" width="29.57421875" style="3" customWidth="1"/>
  </cols>
  <sheetData>
    <row r="1" spans="1:7" ht="30" customHeight="1" thickBot="1">
      <c r="A1" s="38" t="s">
        <v>2</v>
      </c>
      <c r="B1" s="39"/>
      <c r="C1" s="39"/>
      <c r="D1" s="40"/>
      <c r="G1" s="2" t="s">
        <v>8</v>
      </c>
    </row>
    <row r="2" spans="1:9" ht="30" customHeight="1">
      <c r="A2" s="36">
        <f ca="1">TODAY()</f>
        <v>42599</v>
      </c>
      <c r="B2" s="37"/>
      <c r="C2" s="4" t="s">
        <v>3</v>
      </c>
      <c r="D2" s="5"/>
      <c r="G2" s="6">
        <f>A2-1095</f>
        <v>41504</v>
      </c>
      <c r="H2" s="6">
        <f>G2</f>
        <v>41504</v>
      </c>
      <c r="I2" s="6"/>
    </row>
    <row r="3" spans="1:4" ht="32.25" customHeight="1">
      <c r="A3" s="41" t="s">
        <v>26</v>
      </c>
      <c r="B3" s="42"/>
      <c r="C3" s="42"/>
      <c r="D3" s="43"/>
    </row>
    <row r="4" spans="1:4" ht="30" customHeight="1" thickBot="1">
      <c r="A4" s="7" t="s">
        <v>5</v>
      </c>
      <c r="B4" s="8" t="s">
        <v>6</v>
      </c>
      <c r="C4" s="9" t="s">
        <v>4</v>
      </c>
      <c r="D4" s="10" t="s">
        <v>1</v>
      </c>
    </row>
    <row r="5" spans="1:11" ht="30" customHeight="1">
      <c r="A5" s="11"/>
      <c r="B5" s="12"/>
      <c r="C5" s="13">
        <f>B5-A5</f>
        <v>0</v>
      </c>
      <c r="D5" s="14">
        <v>0</v>
      </c>
      <c r="E5" s="15" t="str">
        <f>IF(D5&gt;=0,"1",IF(D5&lt;0,"0"))</f>
        <v>1</v>
      </c>
      <c r="F5" s="16" t="str">
        <f>E5</f>
        <v>1</v>
      </c>
      <c r="H5" s="2" t="str">
        <f>IF(A5&gt;=$H2,"1",IF(A5&lt;$H2,"0"))</f>
        <v>0</v>
      </c>
      <c r="I5" s="2" t="str">
        <f>IF(C5&gt;=1,"1",IF(C5&lt;1,"0"))</f>
        <v>0</v>
      </c>
      <c r="J5" s="16">
        <f>F5+H5+I5</f>
        <v>1</v>
      </c>
      <c r="K5" s="1" t="str">
        <f>IF(J5&gt;=3,"1",IF(J5&lt;3,"0"))</f>
        <v>0</v>
      </c>
    </row>
    <row r="6" spans="1:11" ht="30" customHeight="1">
      <c r="A6" s="17"/>
      <c r="B6" s="18"/>
      <c r="C6" s="19">
        <f aca="true" t="shared" si="0" ref="C6:C28">B6-A6</f>
        <v>0</v>
      </c>
      <c r="D6" s="20">
        <f>A5-B6</f>
        <v>0</v>
      </c>
      <c r="E6" s="15" t="str">
        <f aca="true" t="shared" si="1" ref="E6:E28">IF(D6&gt;=1,"1",IF(D6&lt;1,"0"))</f>
        <v>0</v>
      </c>
      <c r="F6" s="16" t="str">
        <f aca="true" t="shared" si="2" ref="F6:F28">E6</f>
        <v>0</v>
      </c>
      <c r="H6" s="2" t="str">
        <f>IF(A6&gt;=$H2,"1",IF(A6&lt;$H2,"0"))</f>
        <v>0</v>
      </c>
      <c r="I6" s="2" t="str">
        <f aca="true" t="shared" si="3" ref="I6:I28">IF(C6&gt;=1,"1",IF(C6&lt;1,"0"))</f>
        <v>0</v>
      </c>
      <c r="J6" s="16">
        <f aca="true" t="shared" si="4" ref="J6:J28">F6+H6+I6</f>
        <v>0</v>
      </c>
      <c r="K6" s="1" t="str">
        <f aca="true" t="shared" si="5" ref="K6:K28">IF(J6&gt;=3,"1",IF(J6&lt;3,"0"))</f>
        <v>0</v>
      </c>
    </row>
    <row r="7" spans="1:11" ht="30" customHeight="1">
      <c r="A7" s="17"/>
      <c r="B7" s="18"/>
      <c r="C7" s="19">
        <f t="shared" si="0"/>
        <v>0</v>
      </c>
      <c r="D7" s="20">
        <f aca="true" t="shared" si="6" ref="D7:D28">A6-B7</f>
        <v>0</v>
      </c>
      <c r="E7" s="15" t="str">
        <f t="shared" si="1"/>
        <v>0</v>
      </c>
      <c r="F7" s="16" t="str">
        <f>E7</f>
        <v>0</v>
      </c>
      <c r="H7" s="2" t="str">
        <f>IF(A7&gt;=$H2,"1",IF(A7&lt;$H2,"0"))</f>
        <v>0</v>
      </c>
      <c r="I7" s="2" t="str">
        <f t="shared" si="3"/>
        <v>0</v>
      </c>
      <c r="J7" s="16">
        <f t="shared" si="4"/>
        <v>0</v>
      </c>
      <c r="K7" s="1" t="str">
        <f t="shared" si="5"/>
        <v>0</v>
      </c>
    </row>
    <row r="8" spans="1:11" ht="30" customHeight="1">
      <c r="A8" s="17"/>
      <c r="B8" s="18"/>
      <c r="C8" s="19">
        <f t="shared" si="0"/>
        <v>0</v>
      </c>
      <c r="D8" s="20">
        <f t="shared" si="6"/>
        <v>0</v>
      </c>
      <c r="E8" s="15" t="str">
        <f t="shared" si="1"/>
        <v>0</v>
      </c>
      <c r="F8" s="16" t="str">
        <f t="shared" si="2"/>
        <v>0</v>
      </c>
      <c r="H8" s="2" t="str">
        <f>IF(A8&gt;=$H2,"1",IF(A8&lt;$H2,"0"))</f>
        <v>0</v>
      </c>
      <c r="I8" s="2" t="str">
        <f t="shared" si="3"/>
        <v>0</v>
      </c>
      <c r="J8" s="16">
        <f t="shared" si="4"/>
        <v>0</v>
      </c>
      <c r="K8" s="1" t="str">
        <f t="shared" si="5"/>
        <v>0</v>
      </c>
    </row>
    <row r="9" spans="1:11" ht="30" customHeight="1">
      <c r="A9" s="17"/>
      <c r="B9" s="18"/>
      <c r="C9" s="19">
        <f t="shared" si="0"/>
        <v>0</v>
      </c>
      <c r="D9" s="20">
        <f t="shared" si="6"/>
        <v>0</v>
      </c>
      <c r="E9" s="15" t="str">
        <f t="shared" si="1"/>
        <v>0</v>
      </c>
      <c r="F9" s="16" t="str">
        <f t="shared" si="2"/>
        <v>0</v>
      </c>
      <c r="H9" s="2" t="str">
        <f>IF(A9&gt;=$H2,"1",IF(A9&lt;$H2,"0"))</f>
        <v>0</v>
      </c>
      <c r="I9" s="2" t="str">
        <f t="shared" si="3"/>
        <v>0</v>
      </c>
      <c r="J9" s="16">
        <f t="shared" si="4"/>
        <v>0</v>
      </c>
      <c r="K9" s="1" t="str">
        <f t="shared" si="5"/>
        <v>0</v>
      </c>
    </row>
    <row r="10" spans="1:11" ht="30" customHeight="1">
      <c r="A10" s="17"/>
      <c r="B10" s="18"/>
      <c r="C10" s="19">
        <f t="shared" si="0"/>
        <v>0</v>
      </c>
      <c r="D10" s="20">
        <f t="shared" si="6"/>
        <v>0</v>
      </c>
      <c r="E10" s="15" t="str">
        <f t="shared" si="1"/>
        <v>0</v>
      </c>
      <c r="F10" s="16" t="str">
        <f t="shared" si="2"/>
        <v>0</v>
      </c>
      <c r="H10" s="2" t="str">
        <f>IF(A10&gt;=$H2,"1",IF(A10&lt;$H2,"0"))</f>
        <v>0</v>
      </c>
      <c r="I10" s="2" t="str">
        <f t="shared" si="3"/>
        <v>0</v>
      </c>
      <c r="J10" s="16">
        <f t="shared" si="4"/>
        <v>0</v>
      </c>
      <c r="K10" s="1" t="str">
        <f t="shared" si="5"/>
        <v>0</v>
      </c>
    </row>
    <row r="11" spans="1:11" ht="30" customHeight="1">
      <c r="A11" s="17"/>
      <c r="B11" s="18"/>
      <c r="C11" s="19">
        <f t="shared" si="0"/>
        <v>0</v>
      </c>
      <c r="D11" s="20">
        <f t="shared" si="6"/>
        <v>0</v>
      </c>
      <c r="E11" s="15" t="str">
        <f t="shared" si="1"/>
        <v>0</v>
      </c>
      <c r="F11" s="16" t="str">
        <f t="shared" si="2"/>
        <v>0</v>
      </c>
      <c r="H11" s="2" t="str">
        <f>IF(A11&gt;=$H2,"1",IF(A11&lt;$H2,"0"))</f>
        <v>0</v>
      </c>
      <c r="I11" s="2" t="str">
        <f t="shared" si="3"/>
        <v>0</v>
      </c>
      <c r="J11" s="16">
        <f t="shared" si="4"/>
        <v>0</v>
      </c>
      <c r="K11" s="1" t="str">
        <f t="shared" si="5"/>
        <v>0</v>
      </c>
    </row>
    <row r="12" spans="1:11" ht="30" customHeight="1">
      <c r="A12" s="17"/>
      <c r="B12" s="18"/>
      <c r="C12" s="19">
        <f t="shared" si="0"/>
        <v>0</v>
      </c>
      <c r="D12" s="20">
        <f t="shared" si="6"/>
        <v>0</v>
      </c>
      <c r="E12" s="15" t="str">
        <f t="shared" si="1"/>
        <v>0</v>
      </c>
      <c r="F12" s="16" t="str">
        <f t="shared" si="2"/>
        <v>0</v>
      </c>
      <c r="H12" s="2" t="str">
        <f>IF(A12&gt;=$H2,"1",IF(A12&lt;$H2,"0"))</f>
        <v>0</v>
      </c>
      <c r="I12" s="2" t="str">
        <f t="shared" si="3"/>
        <v>0</v>
      </c>
      <c r="J12" s="16">
        <f t="shared" si="4"/>
        <v>0</v>
      </c>
      <c r="K12" s="1" t="str">
        <f t="shared" si="5"/>
        <v>0</v>
      </c>
    </row>
    <row r="13" spans="1:11" ht="30" customHeight="1">
      <c r="A13" s="17"/>
      <c r="B13" s="18"/>
      <c r="C13" s="19">
        <f t="shared" si="0"/>
        <v>0</v>
      </c>
      <c r="D13" s="20">
        <f t="shared" si="6"/>
        <v>0</v>
      </c>
      <c r="E13" s="15" t="str">
        <f t="shared" si="1"/>
        <v>0</v>
      </c>
      <c r="F13" s="16" t="str">
        <f t="shared" si="2"/>
        <v>0</v>
      </c>
      <c r="H13" s="2" t="str">
        <f>IF(A13&gt;=$H2,"1",IF(A13&lt;$H2,"0"))</f>
        <v>0</v>
      </c>
      <c r="I13" s="2" t="str">
        <f t="shared" si="3"/>
        <v>0</v>
      </c>
      <c r="J13" s="16">
        <f t="shared" si="4"/>
        <v>0</v>
      </c>
      <c r="K13" s="1" t="str">
        <f t="shared" si="5"/>
        <v>0</v>
      </c>
    </row>
    <row r="14" spans="1:11" ht="30" customHeight="1">
      <c r="A14" s="17"/>
      <c r="B14" s="18"/>
      <c r="C14" s="19">
        <f t="shared" si="0"/>
        <v>0</v>
      </c>
      <c r="D14" s="20">
        <f t="shared" si="6"/>
        <v>0</v>
      </c>
      <c r="E14" s="15" t="str">
        <f t="shared" si="1"/>
        <v>0</v>
      </c>
      <c r="F14" s="16" t="str">
        <f t="shared" si="2"/>
        <v>0</v>
      </c>
      <c r="H14" s="2" t="str">
        <f>IF(A14&gt;=$H2,"1",IF(A14&lt;$H2,"0"))</f>
        <v>0</v>
      </c>
      <c r="I14" s="2" t="str">
        <f t="shared" si="3"/>
        <v>0</v>
      </c>
      <c r="J14" s="16">
        <f t="shared" si="4"/>
        <v>0</v>
      </c>
      <c r="K14" s="1" t="str">
        <f t="shared" si="5"/>
        <v>0</v>
      </c>
    </row>
    <row r="15" spans="1:11" ht="30" customHeight="1">
      <c r="A15" s="17"/>
      <c r="B15" s="18"/>
      <c r="C15" s="19">
        <f t="shared" si="0"/>
        <v>0</v>
      </c>
      <c r="D15" s="20">
        <f t="shared" si="6"/>
        <v>0</v>
      </c>
      <c r="E15" s="15" t="str">
        <f t="shared" si="1"/>
        <v>0</v>
      </c>
      <c r="F15" s="16" t="str">
        <f t="shared" si="2"/>
        <v>0</v>
      </c>
      <c r="H15" s="2" t="str">
        <f>IF(A15&gt;=$H2,"1",IF(A15&lt;$H2,"0"))</f>
        <v>0</v>
      </c>
      <c r="I15" s="2" t="str">
        <f t="shared" si="3"/>
        <v>0</v>
      </c>
      <c r="J15" s="16">
        <f t="shared" si="4"/>
        <v>0</v>
      </c>
      <c r="K15" s="1" t="str">
        <f t="shared" si="5"/>
        <v>0</v>
      </c>
    </row>
    <row r="16" spans="1:11" ht="30" customHeight="1">
      <c r="A16" s="17"/>
      <c r="B16" s="18"/>
      <c r="C16" s="19">
        <f t="shared" si="0"/>
        <v>0</v>
      </c>
      <c r="D16" s="20">
        <f t="shared" si="6"/>
        <v>0</v>
      </c>
      <c r="E16" s="15" t="str">
        <f t="shared" si="1"/>
        <v>0</v>
      </c>
      <c r="F16" s="16" t="str">
        <f t="shared" si="2"/>
        <v>0</v>
      </c>
      <c r="H16" s="2" t="str">
        <f>IF(A16&gt;=$H2,"1",IF(A16&lt;$H2,"0"))</f>
        <v>0</v>
      </c>
      <c r="I16" s="2" t="str">
        <f t="shared" si="3"/>
        <v>0</v>
      </c>
      <c r="J16" s="16">
        <f t="shared" si="4"/>
        <v>0</v>
      </c>
      <c r="K16" s="1" t="str">
        <f t="shared" si="5"/>
        <v>0</v>
      </c>
    </row>
    <row r="17" spans="1:11" ht="30" customHeight="1">
      <c r="A17" s="17"/>
      <c r="B17" s="18"/>
      <c r="C17" s="19">
        <f t="shared" si="0"/>
        <v>0</v>
      </c>
      <c r="D17" s="20">
        <f t="shared" si="6"/>
        <v>0</v>
      </c>
      <c r="E17" s="15" t="str">
        <f t="shared" si="1"/>
        <v>0</v>
      </c>
      <c r="F17" s="16" t="str">
        <f t="shared" si="2"/>
        <v>0</v>
      </c>
      <c r="H17" s="2" t="str">
        <f>IF(A17&gt;=$H2,"1",IF(A17&lt;$H2,"0"))</f>
        <v>0</v>
      </c>
      <c r="I17" s="2" t="str">
        <f t="shared" si="3"/>
        <v>0</v>
      </c>
      <c r="J17" s="16">
        <f t="shared" si="4"/>
        <v>0</v>
      </c>
      <c r="K17" s="1" t="str">
        <f t="shared" si="5"/>
        <v>0</v>
      </c>
    </row>
    <row r="18" spans="1:11" ht="30" customHeight="1">
      <c r="A18" s="17"/>
      <c r="B18" s="18"/>
      <c r="C18" s="19">
        <f t="shared" si="0"/>
        <v>0</v>
      </c>
      <c r="D18" s="20">
        <f t="shared" si="6"/>
        <v>0</v>
      </c>
      <c r="E18" s="15" t="str">
        <f t="shared" si="1"/>
        <v>0</v>
      </c>
      <c r="F18" s="16" t="str">
        <f t="shared" si="2"/>
        <v>0</v>
      </c>
      <c r="H18" s="2" t="str">
        <f>IF(A18&gt;=$H2,"1",IF(A18&lt;$H2,"0"))</f>
        <v>0</v>
      </c>
      <c r="I18" s="2" t="str">
        <f t="shared" si="3"/>
        <v>0</v>
      </c>
      <c r="J18" s="16">
        <f t="shared" si="4"/>
        <v>0</v>
      </c>
      <c r="K18" s="1" t="str">
        <f t="shared" si="5"/>
        <v>0</v>
      </c>
    </row>
    <row r="19" spans="1:11" ht="30" customHeight="1">
      <c r="A19" s="17"/>
      <c r="B19" s="18"/>
      <c r="C19" s="19">
        <f t="shared" si="0"/>
        <v>0</v>
      </c>
      <c r="D19" s="20">
        <f t="shared" si="6"/>
        <v>0</v>
      </c>
      <c r="E19" s="15" t="str">
        <f t="shared" si="1"/>
        <v>0</v>
      </c>
      <c r="F19" s="16" t="str">
        <f t="shared" si="2"/>
        <v>0</v>
      </c>
      <c r="H19" s="2" t="str">
        <f>IF(A19&gt;=$H2,"1",IF(A19&lt;$H2,"0"))</f>
        <v>0</v>
      </c>
      <c r="I19" s="2" t="str">
        <f t="shared" si="3"/>
        <v>0</v>
      </c>
      <c r="J19" s="16">
        <f t="shared" si="4"/>
        <v>0</v>
      </c>
      <c r="K19" s="1" t="str">
        <f t="shared" si="5"/>
        <v>0</v>
      </c>
    </row>
    <row r="20" spans="1:11" ht="30" customHeight="1">
      <c r="A20" s="17"/>
      <c r="B20" s="18"/>
      <c r="C20" s="19">
        <f t="shared" si="0"/>
        <v>0</v>
      </c>
      <c r="D20" s="20">
        <f t="shared" si="6"/>
        <v>0</v>
      </c>
      <c r="E20" s="15" t="str">
        <f t="shared" si="1"/>
        <v>0</v>
      </c>
      <c r="F20" s="16" t="str">
        <f t="shared" si="2"/>
        <v>0</v>
      </c>
      <c r="H20" s="2" t="str">
        <f>IF(A20&gt;=$H2,"1",IF(A20&lt;$H2,"0"))</f>
        <v>0</v>
      </c>
      <c r="I20" s="2" t="str">
        <f t="shared" si="3"/>
        <v>0</v>
      </c>
      <c r="J20" s="16">
        <f t="shared" si="4"/>
        <v>0</v>
      </c>
      <c r="K20" s="1" t="str">
        <f t="shared" si="5"/>
        <v>0</v>
      </c>
    </row>
    <row r="21" spans="1:11" ht="30" customHeight="1">
      <c r="A21" s="17"/>
      <c r="B21" s="18"/>
      <c r="C21" s="19">
        <f t="shared" si="0"/>
        <v>0</v>
      </c>
      <c r="D21" s="20">
        <f t="shared" si="6"/>
        <v>0</v>
      </c>
      <c r="E21" s="15" t="str">
        <f t="shared" si="1"/>
        <v>0</v>
      </c>
      <c r="F21" s="16" t="str">
        <f t="shared" si="2"/>
        <v>0</v>
      </c>
      <c r="H21" s="2" t="str">
        <f>IF(A21&gt;=$H2,"1",IF(A21&lt;$H2,"0"))</f>
        <v>0</v>
      </c>
      <c r="I21" s="2" t="str">
        <f t="shared" si="3"/>
        <v>0</v>
      </c>
      <c r="J21" s="16">
        <f t="shared" si="4"/>
        <v>0</v>
      </c>
      <c r="K21" s="1" t="str">
        <f t="shared" si="5"/>
        <v>0</v>
      </c>
    </row>
    <row r="22" spans="1:11" ht="30" customHeight="1">
      <c r="A22" s="17"/>
      <c r="B22" s="18"/>
      <c r="C22" s="19">
        <f t="shared" si="0"/>
        <v>0</v>
      </c>
      <c r="D22" s="20">
        <f t="shared" si="6"/>
        <v>0</v>
      </c>
      <c r="E22" s="15" t="str">
        <f t="shared" si="1"/>
        <v>0</v>
      </c>
      <c r="F22" s="16" t="str">
        <f t="shared" si="2"/>
        <v>0</v>
      </c>
      <c r="H22" s="2" t="str">
        <f>IF(A22&gt;=$H2,"1",IF(A22&lt;$H2,"0"))</f>
        <v>0</v>
      </c>
      <c r="I22" s="2" t="str">
        <f t="shared" si="3"/>
        <v>0</v>
      </c>
      <c r="J22" s="16">
        <f t="shared" si="4"/>
        <v>0</v>
      </c>
      <c r="K22" s="1" t="str">
        <f t="shared" si="5"/>
        <v>0</v>
      </c>
    </row>
    <row r="23" spans="1:11" ht="30" customHeight="1">
      <c r="A23" s="17"/>
      <c r="B23" s="18"/>
      <c r="C23" s="19">
        <f t="shared" si="0"/>
        <v>0</v>
      </c>
      <c r="D23" s="20">
        <f t="shared" si="6"/>
        <v>0</v>
      </c>
      <c r="E23" s="15" t="str">
        <f t="shared" si="1"/>
        <v>0</v>
      </c>
      <c r="F23" s="16" t="str">
        <f t="shared" si="2"/>
        <v>0</v>
      </c>
      <c r="H23" s="2" t="str">
        <f>IF(A23&gt;=$H2,"1",IF(A23&lt;$H2,"0"))</f>
        <v>0</v>
      </c>
      <c r="I23" s="2" t="str">
        <f t="shared" si="3"/>
        <v>0</v>
      </c>
      <c r="J23" s="16">
        <f t="shared" si="4"/>
        <v>0</v>
      </c>
      <c r="K23" s="1" t="str">
        <f t="shared" si="5"/>
        <v>0</v>
      </c>
    </row>
    <row r="24" spans="1:11" ht="30" customHeight="1">
      <c r="A24" s="17"/>
      <c r="B24" s="18"/>
      <c r="C24" s="19">
        <f t="shared" si="0"/>
        <v>0</v>
      </c>
      <c r="D24" s="20">
        <f t="shared" si="6"/>
        <v>0</v>
      </c>
      <c r="E24" s="15" t="str">
        <f t="shared" si="1"/>
        <v>0</v>
      </c>
      <c r="F24" s="16" t="str">
        <f t="shared" si="2"/>
        <v>0</v>
      </c>
      <c r="H24" s="2" t="str">
        <f>IF(A24&gt;=$H2,"1",IF(A24&lt;$H2,"0"))</f>
        <v>0</v>
      </c>
      <c r="I24" s="2" t="str">
        <f t="shared" si="3"/>
        <v>0</v>
      </c>
      <c r="J24" s="16">
        <f t="shared" si="4"/>
        <v>0</v>
      </c>
      <c r="K24" s="1" t="str">
        <f t="shared" si="5"/>
        <v>0</v>
      </c>
    </row>
    <row r="25" spans="1:11" ht="30" customHeight="1">
      <c r="A25" s="17"/>
      <c r="B25" s="18"/>
      <c r="C25" s="19">
        <f t="shared" si="0"/>
        <v>0</v>
      </c>
      <c r="D25" s="20">
        <f t="shared" si="6"/>
        <v>0</v>
      </c>
      <c r="E25" s="15" t="str">
        <f t="shared" si="1"/>
        <v>0</v>
      </c>
      <c r="F25" s="16" t="str">
        <f t="shared" si="2"/>
        <v>0</v>
      </c>
      <c r="H25" s="2" t="str">
        <f>IF(A25&gt;=$H2,"1",IF(A25&lt;$H2,"0"))</f>
        <v>0</v>
      </c>
      <c r="I25" s="2" t="str">
        <f t="shared" si="3"/>
        <v>0</v>
      </c>
      <c r="J25" s="16">
        <f t="shared" si="4"/>
        <v>0</v>
      </c>
      <c r="K25" s="1" t="str">
        <f t="shared" si="5"/>
        <v>0</v>
      </c>
    </row>
    <row r="26" spans="1:11" ht="30" customHeight="1">
      <c r="A26" s="17"/>
      <c r="B26" s="18"/>
      <c r="C26" s="19">
        <f t="shared" si="0"/>
        <v>0</v>
      </c>
      <c r="D26" s="20">
        <f t="shared" si="6"/>
        <v>0</v>
      </c>
      <c r="E26" s="15" t="str">
        <f t="shared" si="1"/>
        <v>0</v>
      </c>
      <c r="F26" s="16" t="str">
        <f t="shared" si="2"/>
        <v>0</v>
      </c>
      <c r="H26" s="2" t="str">
        <f>IF(A26&gt;=$H2,"1",IF(A26&lt;$H2,"0"))</f>
        <v>0</v>
      </c>
      <c r="I26" s="2" t="str">
        <f t="shared" si="3"/>
        <v>0</v>
      </c>
      <c r="J26" s="16">
        <f t="shared" si="4"/>
        <v>0</v>
      </c>
      <c r="K26" s="1" t="str">
        <f t="shared" si="5"/>
        <v>0</v>
      </c>
    </row>
    <row r="27" spans="1:11" ht="30" customHeight="1">
      <c r="A27" s="17"/>
      <c r="B27" s="18"/>
      <c r="C27" s="19">
        <f t="shared" si="0"/>
        <v>0</v>
      </c>
      <c r="D27" s="20">
        <f t="shared" si="6"/>
        <v>0</v>
      </c>
      <c r="E27" s="15" t="str">
        <f t="shared" si="1"/>
        <v>0</v>
      </c>
      <c r="F27" s="16" t="str">
        <f t="shared" si="2"/>
        <v>0</v>
      </c>
      <c r="H27" s="2" t="str">
        <f>IF(A27&gt;=$H2,"1",IF(A27&lt;$H2,"0"))</f>
        <v>0</v>
      </c>
      <c r="I27" s="2" t="str">
        <f t="shared" si="3"/>
        <v>0</v>
      </c>
      <c r="J27" s="16">
        <f t="shared" si="4"/>
        <v>0</v>
      </c>
      <c r="K27" s="1" t="str">
        <f t="shared" si="5"/>
        <v>0</v>
      </c>
    </row>
    <row r="28" spans="1:11" ht="30" customHeight="1" thickBot="1">
      <c r="A28" s="21"/>
      <c r="B28" s="22"/>
      <c r="C28" s="23">
        <f t="shared" si="0"/>
        <v>0</v>
      </c>
      <c r="D28" s="20">
        <f t="shared" si="6"/>
        <v>0</v>
      </c>
      <c r="E28" s="15" t="str">
        <f t="shared" si="1"/>
        <v>0</v>
      </c>
      <c r="F28" s="16" t="str">
        <f t="shared" si="2"/>
        <v>0</v>
      </c>
      <c r="H28" s="2" t="str">
        <f>IF(A28&gt;=$H2,"1",IF(A28&lt;$H2,"0"))</f>
        <v>0</v>
      </c>
      <c r="I28" s="2" t="str">
        <f t="shared" si="3"/>
        <v>0</v>
      </c>
      <c r="J28" s="16">
        <f t="shared" si="4"/>
        <v>0</v>
      </c>
      <c r="K28" s="1" t="str">
        <f t="shared" si="5"/>
        <v>0</v>
      </c>
    </row>
    <row r="29" spans="1:12" ht="30" customHeight="1" thickBot="1">
      <c r="A29" s="34" t="s">
        <v>0</v>
      </c>
      <c r="B29" s="35"/>
      <c r="C29" s="24">
        <f>SUM(C5:C28)</f>
        <v>0</v>
      </c>
      <c r="D29" s="25"/>
      <c r="E29" s="15"/>
      <c r="F29" s="16">
        <f>SUM(F5+F6+F7+F8+F9+F10+F11+F12+F13+F14+F15+F16+F17+F18+F19+F20+F21+F22+F23+F24+F25+F26+F27+F28)</f>
        <v>1</v>
      </c>
      <c r="K29" s="1">
        <f>K5+K6+K7+K8+K9+K10+K11+K12+K13+K14+K15+K16+K17+K18+K19+K20+K21+K22+K23+K24+K25+K26+K27+K28</f>
        <v>0</v>
      </c>
      <c r="L29" s="3" t="str">
        <f>IF(C29&gt;=365,"1",IF(C29&lt;365,"0"))</f>
        <v>0</v>
      </c>
    </row>
    <row r="30" ht="30" customHeight="1" thickBot="1">
      <c r="L30" s="3">
        <f>K29+L29</f>
        <v>0</v>
      </c>
    </row>
    <row r="31" spans="1:8" ht="30" customHeight="1">
      <c r="A31" s="44" t="s">
        <v>7</v>
      </c>
      <c r="B31" s="50" t="s">
        <v>9</v>
      </c>
      <c r="C31" s="56" t="s">
        <v>27</v>
      </c>
      <c r="D31" s="28" t="s">
        <v>30</v>
      </c>
      <c r="G31" s="2">
        <f>IF(C29&gt;=120,1,0)</f>
        <v>0</v>
      </c>
      <c r="H31" s="2">
        <f>IF(C29&gt;=365,1,0)</f>
        <v>0</v>
      </c>
    </row>
    <row r="32" spans="1:4" ht="50.25" customHeight="1" thickBot="1">
      <c r="A32" s="45"/>
      <c r="B32" s="51"/>
      <c r="C32" s="57"/>
      <c r="D32" s="29"/>
    </row>
    <row r="33" spans="1:4" ht="30" customHeight="1">
      <c r="A33" s="46" t="str">
        <f>IF(C29&gt;=120,"Eligible",IF(C29&lt;120,"Not Eligible"))</f>
        <v>Not Eligible</v>
      </c>
      <c r="B33" s="52" t="s">
        <v>25</v>
      </c>
      <c r="C33" s="58" t="str">
        <f>IF(AND('Eligibility &amp; Prioritization'!F28&gt;=4,G31&gt;=1),"Eligible","Not Eligible")</f>
        <v>Not Eligible</v>
      </c>
      <c r="D33" s="30" t="s">
        <v>28</v>
      </c>
    </row>
    <row r="34" spans="1:4" ht="51" customHeight="1">
      <c r="A34" s="47" t="e">
        <f>IF(#REF!&gt;=120,"Rebuilding Lives",IF(#REF!&lt;120,"Not Rebuilidng Lives Eligible"))</f>
        <v>#REF!</v>
      </c>
      <c r="B34" s="53"/>
      <c r="C34" s="59" t="e">
        <f>IF(#REF!&gt;=120,"Rebuilding Lives",IF(#REF!&lt;120,"Not Rebuilidng Lives Eligible"))</f>
        <v>#REF!</v>
      </c>
      <c r="D34" s="31"/>
    </row>
    <row r="35" spans="1:4" ht="30" customHeight="1">
      <c r="A35" s="48" t="str">
        <f>IF(C5&gt;=365,"Eligible",IF(C5&lt;365,"Not Eligible"))</f>
        <v>Not Eligible</v>
      </c>
      <c r="B35" s="54" t="s">
        <v>24</v>
      </c>
      <c r="C35" s="26" t="str">
        <f>IF(AND(K29&gt;=4,H31&gt;=1),"Eligible","Not Eligible")</f>
        <v>Not Eligible</v>
      </c>
      <c r="D35" s="32" t="s">
        <v>29</v>
      </c>
    </row>
    <row r="36" spans="1:4" ht="56.25" customHeight="1" thickBot="1">
      <c r="A36" s="49" t="e">
        <f>IF(#REF!&gt;=120,"Rebuilding Lives",IF(#REF!&lt;120,"Not Rebuilidng Lives Eligible"))</f>
        <v>#REF!</v>
      </c>
      <c r="B36" s="55"/>
      <c r="C36" s="27" t="e">
        <f>IF(#REF!&gt;=120,"Rebuilding Lives",IF(#REF!&lt;120,"Not Rebuilidng Lives Eligible"))</f>
        <v>#REF!</v>
      </c>
      <c r="D36" s="33"/>
    </row>
  </sheetData>
  <sheetProtection password="DF09" sheet="1" objects="1" scenarios="1" insertRows="0" selectLockedCells="1"/>
  <mergeCells count="16">
    <mergeCell ref="A1:D1"/>
    <mergeCell ref="A3:D3"/>
    <mergeCell ref="A31:A32"/>
    <mergeCell ref="A33:A34"/>
    <mergeCell ref="A35:A36"/>
    <mergeCell ref="B31:B32"/>
    <mergeCell ref="B33:B34"/>
    <mergeCell ref="B35:B36"/>
    <mergeCell ref="C31:C32"/>
    <mergeCell ref="C33:C34"/>
    <mergeCell ref="C35:C36"/>
    <mergeCell ref="D31:D32"/>
    <mergeCell ref="D33:D34"/>
    <mergeCell ref="D35:D36"/>
    <mergeCell ref="A29:B29"/>
    <mergeCell ref="A2:B2"/>
  </mergeCells>
  <conditionalFormatting sqref="D5:D28">
    <cfRule type="cellIs" priority="1" dxfId="0" operator="between" stopIfTrue="1">
      <formula>1</formula>
      <formula>6</formula>
    </cfRule>
  </conditionalFormatting>
  <printOptions/>
  <pageMargins left="0" right="0" top="0" bottom="0" header="0" footer="0"/>
  <pageSetup fitToHeight="1"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A21" sqref="A21:C21"/>
    </sheetView>
  </sheetViews>
  <sheetFormatPr defaultColWidth="9.140625" defaultRowHeight="39.75" customHeight="1"/>
  <cols>
    <col min="1" max="1" width="58.7109375" style="70" customWidth="1"/>
    <col min="2" max="2" width="32.8515625" style="70" customWidth="1"/>
    <col min="3" max="3" width="75.8515625" style="70" customWidth="1"/>
    <col min="4" max="4" width="8.421875" style="70" bestFit="1" customWidth="1"/>
    <col min="5" max="16384" width="9.140625" style="70" customWidth="1"/>
  </cols>
  <sheetData>
    <row r="1" spans="1:3" ht="25.5" customHeight="1">
      <c r="A1" s="60" t="s">
        <v>10</v>
      </c>
      <c r="B1" s="61"/>
      <c r="C1" s="62"/>
    </row>
    <row r="2" spans="1:3" ht="25.5" customHeight="1" thickBot="1">
      <c r="A2" s="63" t="s">
        <v>11</v>
      </c>
      <c r="B2" s="64"/>
      <c r="C2" s="65"/>
    </row>
    <row r="3" spans="1:3" ht="39.75" customHeight="1" thickBot="1">
      <c r="A3" s="71">
        <f ca="1">TODAY()</f>
        <v>42599</v>
      </c>
      <c r="B3" s="72" t="s">
        <v>3</v>
      </c>
      <c r="C3" s="73"/>
    </row>
    <row r="4" spans="1:3" ht="25.5" customHeight="1" thickBot="1">
      <c r="A4" s="74" t="s">
        <v>35</v>
      </c>
      <c r="B4" s="75"/>
      <c r="C4" s="76"/>
    </row>
    <row r="5" spans="1:3" ht="59.25" customHeight="1" thickBot="1">
      <c r="A5" s="77" t="s">
        <v>20</v>
      </c>
      <c r="B5" s="78"/>
      <c r="C5" s="79">
        <f>'LOS Calculator'!C29</f>
        <v>0</v>
      </c>
    </row>
    <row r="6" spans="1:3" ht="63" customHeight="1" thickBot="1">
      <c r="A6" s="77" t="s">
        <v>36</v>
      </c>
      <c r="B6" s="78"/>
      <c r="C6" s="80" t="str">
        <f>IF('LOS Calculator'!C29&gt;=120,"YES",IF('LOS Calculator'!C29&lt;120,"No"))</f>
        <v>No</v>
      </c>
    </row>
    <row r="7" spans="1:3" ht="29.25" customHeight="1" thickBot="1">
      <c r="A7" s="81" t="s">
        <v>12</v>
      </c>
      <c r="B7" s="82"/>
      <c r="C7" s="83"/>
    </row>
    <row r="8" spans="1:3" ht="66" customHeight="1" thickBot="1">
      <c r="A8" s="77" t="s">
        <v>31</v>
      </c>
      <c r="B8" s="78"/>
      <c r="C8" s="84" t="str">
        <f>IF(AND('LOS Calculator'!F29&gt;=4,'LOS Calculator'!G31&gt;1),"Yes","No")</f>
        <v>No</v>
      </c>
    </row>
    <row r="9" spans="1:3" ht="28.5" customHeight="1" thickBot="1">
      <c r="A9" s="85" t="s">
        <v>13</v>
      </c>
      <c r="B9" s="86"/>
      <c r="C9" s="87"/>
    </row>
    <row r="10" spans="1:3" ht="63" customHeight="1" thickBot="1">
      <c r="A10" s="77" t="s">
        <v>37</v>
      </c>
      <c r="B10" s="78"/>
      <c r="C10" s="88" t="str">
        <f>IF('LOS Calculator'!C29&gt;=365,"YES",IF('LOS Calculator'!C29&lt;365,"No"))</f>
        <v>No</v>
      </c>
    </row>
    <row r="11" spans="1:3" ht="66" customHeight="1" thickBot="1">
      <c r="A11" s="77" t="s">
        <v>38</v>
      </c>
      <c r="B11" s="78"/>
      <c r="C11" s="88" t="str">
        <f>IF('LOS Calculator'!C5&gt;=365,"Yes",IF('LOS Calculator'!C5&lt;365,"No"))</f>
        <v>No</v>
      </c>
    </row>
    <row r="12" spans="1:3" ht="74.25" customHeight="1" thickBot="1">
      <c r="A12" s="89" t="s">
        <v>39</v>
      </c>
      <c r="B12" s="90"/>
      <c r="C12" s="91" t="str">
        <f>IF(AND('LOS Calculator'!K29&gt;=4,'LOS Calculator'!H31&gt;=1),"Yes","No")</f>
        <v>No</v>
      </c>
    </row>
    <row r="13" spans="1:3" ht="29.25" customHeight="1" thickBot="1">
      <c r="A13" s="112" t="s">
        <v>43</v>
      </c>
      <c r="B13" s="113"/>
      <c r="C13" s="114"/>
    </row>
    <row r="14" spans="1:3" ht="32.25" customHeight="1" thickBot="1">
      <c r="A14" s="112" t="s">
        <v>44</v>
      </c>
      <c r="B14" s="113"/>
      <c r="C14" s="114"/>
    </row>
    <row r="15" spans="1:3" ht="39.75" customHeight="1" thickBot="1">
      <c r="A15" s="92" t="s">
        <v>14</v>
      </c>
      <c r="B15" s="93"/>
      <c r="C15" s="94"/>
    </row>
    <row r="16" spans="1:3" ht="61.5" customHeight="1" thickBot="1">
      <c r="A16" s="95" t="s">
        <v>23</v>
      </c>
      <c r="B16" s="66" t="s">
        <v>21</v>
      </c>
      <c r="C16" s="67"/>
    </row>
    <row r="17" spans="1:3" ht="61.5" customHeight="1" thickBot="1">
      <c r="A17" s="95" t="s">
        <v>15</v>
      </c>
      <c r="B17" s="68" t="s">
        <v>16</v>
      </c>
      <c r="C17" s="69"/>
    </row>
    <row r="18" spans="1:3" ht="71.25" customHeight="1" thickBot="1">
      <c r="A18" s="95" t="s">
        <v>32</v>
      </c>
      <c r="B18" s="66" t="s">
        <v>33</v>
      </c>
      <c r="C18" s="67"/>
    </row>
    <row r="19" spans="1:3" ht="69.75" customHeight="1" thickBot="1">
      <c r="A19" s="95" t="s">
        <v>40</v>
      </c>
      <c r="B19" s="66" t="s">
        <v>34</v>
      </c>
      <c r="C19" s="67"/>
    </row>
    <row r="20" spans="1:3" ht="34.5" customHeight="1">
      <c r="A20" s="96" t="s">
        <v>19</v>
      </c>
      <c r="B20" s="97"/>
      <c r="C20" s="98"/>
    </row>
    <row r="21" spans="1:3" s="102" customFormat="1" ht="27" customHeight="1">
      <c r="A21" s="99" t="s">
        <v>22</v>
      </c>
      <c r="B21" s="100"/>
      <c r="C21" s="101"/>
    </row>
    <row r="22" spans="1:3" ht="37.5" customHeight="1" thickBot="1">
      <c r="A22" s="103" t="s">
        <v>17</v>
      </c>
      <c r="B22" s="104"/>
      <c r="C22" s="105"/>
    </row>
    <row r="23" spans="1:3" ht="39.75" customHeight="1" thickBot="1">
      <c r="A23" s="106"/>
      <c r="B23" s="107"/>
      <c r="C23" s="108">
        <f ca="1">TODAY()</f>
        <v>42599</v>
      </c>
    </row>
    <row r="24" spans="1:3" ht="39.75" customHeight="1">
      <c r="A24" s="107" t="s">
        <v>41</v>
      </c>
      <c r="B24" s="107"/>
      <c r="C24" s="107" t="s">
        <v>18</v>
      </c>
    </row>
    <row r="25" spans="1:3" ht="39.75" customHeight="1" thickBot="1">
      <c r="A25" s="109"/>
      <c r="B25" s="110"/>
      <c r="C25" s="109"/>
    </row>
    <row r="26" spans="1:3" ht="39.75" customHeight="1">
      <c r="A26" s="111" t="s">
        <v>42</v>
      </c>
      <c r="B26" s="110"/>
      <c r="C26" s="111" t="s">
        <v>18</v>
      </c>
    </row>
  </sheetData>
  <sheetProtection password="DF09" sheet="1" objects="1" scenarios="1" selectLockedCells="1"/>
  <mergeCells count="21">
    <mergeCell ref="A8:B8"/>
    <mergeCell ref="B16:C16"/>
    <mergeCell ref="B18:C18"/>
    <mergeCell ref="A11:B11"/>
    <mergeCell ref="B17:C17"/>
    <mergeCell ref="A10:B10"/>
    <mergeCell ref="A12:B12"/>
    <mergeCell ref="A1:C1"/>
    <mergeCell ref="A2:C2"/>
    <mergeCell ref="A4:C4"/>
    <mergeCell ref="A9:C9"/>
    <mergeCell ref="A5:B5"/>
    <mergeCell ref="A6:B6"/>
    <mergeCell ref="A7:C7"/>
    <mergeCell ref="A22:C22"/>
    <mergeCell ref="A20:C20"/>
    <mergeCell ref="A21:C21"/>
    <mergeCell ref="A13:C13"/>
    <mergeCell ref="A14:C14"/>
    <mergeCell ref="A15:C15"/>
    <mergeCell ref="B19:C19"/>
  </mergeCells>
  <printOptions/>
  <pageMargins left="0.25" right="0.25" top="0.75" bottom="0.75" header="0.3" footer="0.3"/>
  <pageSetup fitToHeight="1" fitToWidth="1" horizontalDpi="600" verticalDpi="600" orientation="portrait"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bbarksdale</dc:creator>
  <cp:keywords/>
  <dc:description/>
  <cp:lastModifiedBy>Angelic Euceda</cp:lastModifiedBy>
  <cp:lastPrinted>2016-08-17T20:56:44Z</cp:lastPrinted>
  <dcterms:created xsi:type="dcterms:W3CDTF">2010-04-07T19:11:32Z</dcterms:created>
  <dcterms:modified xsi:type="dcterms:W3CDTF">2016-08-17T21:13:37Z</dcterms:modified>
  <cp:category/>
  <cp:version/>
  <cp:contentType/>
  <cp:contentStatus/>
</cp:coreProperties>
</file>